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56c75e5c6a8d3462/Desktop/"/>
    </mc:Choice>
  </mc:AlternateContent>
  <xr:revisionPtr revIDLastSave="394" documentId="8_{15ED2182-109F-4A6C-B42A-6175DE558BBB}" xr6:coauthVersionLast="47" xr6:coauthVersionMax="47" xr10:uidLastSave="{942FBFAF-0530-4D73-AB61-F51E99354F5A}"/>
  <bookViews>
    <workbookView xWindow="-120" yWindow="-120" windowWidth="29040" windowHeight="15720" xr2:uid="{DAF3D450-71CD-1646-B365-9FB912A7EE14}"/>
  </bookViews>
  <sheets>
    <sheet name="T-12" sheetId="1" r:id="rId1"/>
    <sheet name="RR" sheetId="2" r:id="rId2"/>
  </sheets>
  <definedNames>
    <definedName name="_xlnm._FilterDatabase" localSheetId="1" hidden="1">RR!#REF!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2" l="1"/>
  <c r="E13" i="2"/>
  <c r="D13" i="2"/>
  <c r="H12" i="2"/>
  <c r="H11" i="2"/>
  <c r="N10" i="2"/>
  <c r="H10" i="2"/>
  <c r="H9" i="2"/>
  <c r="H8" i="2"/>
  <c r="H7" i="2"/>
  <c r="H6" i="2"/>
  <c r="H5" i="2"/>
  <c r="N4" i="2"/>
  <c r="B17" i="1"/>
  <c r="C17" i="1"/>
  <c r="D17" i="1"/>
  <c r="N15" i="1"/>
  <c r="N12" i="1"/>
  <c r="N13" i="1"/>
  <c r="N14" i="1"/>
  <c r="N16" i="1"/>
  <c r="N18" i="1"/>
  <c r="N10" i="1"/>
  <c r="N11" i="1"/>
  <c r="C6" i="1"/>
  <c r="D6" i="1"/>
  <c r="E6" i="1"/>
  <c r="E17" i="1" s="1"/>
  <c r="E19" i="1" s="1"/>
  <c r="E21" i="1" s="1"/>
  <c r="F6" i="1"/>
  <c r="F17" i="1" s="1"/>
  <c r="F19" i="1" s="1"/>
  <c r="F21" i="1" s="1"/>
  <c r="G6" i="1"/>
  <c r="G17" i="1" s="1"/>
  <c r="G19" i="1" s="1"/>
  <c r="G21" i="1" s="1"/>
  <c r="H6" i="1"/>
  <c r="H17" i="1" s="1"/>
  <c r="H19" i="1" s="1"/>
  <c r="H21" i="1" s="1"/>
  <c r="I6" i="1"/>
  <c r="J6" i="1"/>
  <c r="K6" i="1"/>
  <c r="L6" i="1"/>
  <c r="M6" i="1"/>
  <c r="B6" i="1"/>
  <c r="B19" i="1" s="1"/>
  <c r="B21" i="1" s="1"/>
  <c r="N5" i="1"/>
  <c r="N4" i="1"/>
  <c r="N3" i="1"/>
  <c r="N7" i="2" l="1"/>
  <c r="N8" i="2"/>
  <c r="M17" i="1"/>
  <c r="M19" i="1" s="1"/>
  <c r="M21" i="1" s="1"/>
  <c r="L17" i="1"/>
  <c r="L19" i="1" s="1"/>
  <c r="L21" i="1" s="1"/>
  <c r="C19" i="1"/>
  <c r="C21" i="1" s="1"/>
  <c r="K17" i="1"/>
  <c r="K19" i="1" s="1"/>
  <c r="K21" i="1" s="1"/>
  <c r="D19" i="1"/>
  <c r="D21" i="1" s="1"/>
  <c r="J17" i="1"/>
  <c r="I17" i="1"/>
  <c r="I19" i="1" s="1"/>
  <c r="I21" i="1" s="1"/>
  <c r="N6" i="1"/>
  <c r="N17" i="1" l="1"/>
  <c r="J19" i="1"/>
  <c r="J21" i="1" l="1"/>
  <c r="N21" i="1" s="1"/>
  <c r="N19" i="1"/>
</calcChain>
</file>

<file path=xl/sharedStrings.xml><?xml version="1.0" encoding="utf-8"?>
<sst xmlns="http://schemas.openxmlformats.org/spreadsheetml/2006/main" count="86" uniqueCount="66">
  <si>
    <t>Total Units</t>
  </si>
  <si>
    <t>Vacant</t>
  </si>
  <si>
    <t>Occupancy</t>
  </si>
  <si>
    <t>Vacancy</t>
  </si>
  <si>
    <t>MOVED IN</t>
  </si>
  <si>
    <t>LEASE END</t>
  </si>
  <si>
    <t>RR Total</t>
  </si>
  <si>
    <t>TOTAL</t>
  </si>
  <si>
    <t>Rental Income</t>
  </si>
  <si>
    <t>Other Income</t>
  </si>
  <si>
    <t>Total Income</t>
  </si>
  <si>
    <t>Insurance</t>
  </si>
  <si>
    <t>Repairs and Maintenance</t>
  </si>
  <si>
    <t>Operating Expenses</t>
  </si>
  <si>
    <t>NOI</t>
  </si>
  <si>
    <t>SQFT</t>
  </si>
  <si>
    <t>RENT/SQFT</t>
  </si>
  <si>
    <t>INCOME</t>
  </si>
  <si>
    <t>Late Fees</t>
  </si>
  <si>
    <t>EXPENSES</t>
  </si>
  <si>
    <t>Property taxes</t>
  </si>
  <si>
    <t>JUNE, 2025</t>
  </si>
  <si>
    <t>JULY, 2025</t>
  </si>
  <si>
    <t>AUG, 2025</t>
  </si>
  <si>
    <t>SEPT, 2025</t>
  </si>
  <si>
    <t>OCT, 2025</t>
  </si>
  <si>
    <t>NOV, 2025</t>
  </si>
  <si>
    <t>DEC, 2025</t>
  </si>
  <si>
    <t>Mgmt Fees (5% Projection)</t>
  </si>
  <si>
    <t>Trash</t>
  </si>
  <si>
    <t>MAY, 2026</t>
  </si>
  <si>
    <t>MARCH, 2026</t>
  </si>
  <si>
    <t>APRIL, 2026</t>
  </si>
  <si>
    <t>FEB, 2026</t>
  </si>
  <si>
    <t>JAN, 2026</t>
  </si>
  <si>
    <t>Water &amp; Sewer (Undine)</t>
  </si>
  <si>
    <t>Landscaping &amp; Pest Control</t>
  </si>
  <si>
    <t>Sewer Maintenance</t>
  </si>
  <si>
    <t>8430 Round Rock Dr, Houston, TX</t>
  </si>
  <si>
    <t>Rent Roll</t>
  </si>
  <si>
    <t>Units No</t>
  </si>
  <si>
    <t>Unit Mix</t>
  </si>
  <si>
    <t>Square Foot</t>
  </si>
  <si>
    <t>Current Rent</t>
  </si>
  <si>
    <t>Security Deposit</t>
  </si>
  <si>
    <t>Market Rent</t>
  </si>
  <si>
    <t xml:space="preserve">First, Last Name </t>
  </si>
  <si>
    <t>Occupants</t>
  </si>
  <si>
    <t>Unit 1</t>
  </si>
  <si>
    <t>2bed/1bath</t>
  </si>
  <si>
    <t>Daphne Hicks</t>
  </si>
  <si>
    <t>Unit 2</t>
  </si>
  <si>
    <t>Terri Cockram</t>
  </si>
  <si>
    <t>Unit 3</t>
  </si>
  <si>
    <t>Sandra and Jason Chapman</t>
  </si>
  <si>
    <t>Unit 4</t>
  </si>
  <si>
    <t>Alisa Solis</t>
  </si>
  <si>
    <t>Unit 5</t>
  </si>
  <si>
    <t>Monica</t>
  </si>
  <si>
    <t>Unit 6</t>
  </si>
  <si>
    <t>Jose Padilla Gonzalez</t>
  </si>
  <si>
    <t>Unit 7</t>
  </si>
  <si>
    <t xml:space="preserve">Jenny Turner </t>
  </si>
  <si>
    <t>Unit 8</t>
  </si>
  <si>
    <t>Dominique</t>
  </si>
  <si>
    <t>Rent Roll - Jun 2025 to May 2026  ROUNDROCK APARTMENT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</si>
</sst>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_-&quot;$&quot;* #,##0_-;\-&quot;$&quot;* #,##0_-;_-&quot;$&quot;* &quot;-&quot;??_-;_-@_-"/>
    <numFmt numFmtId="165" formatCode="_(&quot;$&quot;* #,##0_);_(&quot;$&quot;* \(#,##0\);_(&quot;$&quot;* &quot;-&quot;??_);_(@_)"/>
    <numFmt numFmtId="166" formatCode="[$-409]d\-mmm;@"/>
  </numFmts>
  <fonts count="13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1"/>
      <color theme="1"/>
      <name val="Calibri"/>
      <scheme val="minor"/>
    </font>
    <font>
      <sz val="11"/>
      <color theme="1"/>
      <name val="Calibri"/>
    </font>
    <font>
      <sz val="11"/>
      <color theme="1"/>
      <name val="Calibri"/>
      <family val="2"/>
    </font>
    <font>
      <b/>
      <sz val="11"/>
      <color theme="1"/>
      <name val="Calibri"/>
    </font>
    <font>
      <b/>
      <sz val="11"/>
      <color theme="1"/>
      <name val="Calibri"/>
      <family val="2"/>
    </font>
    <font>
      <b/>
      <sz val="10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B4C6E7"/>
        <bgColor rgb="FFB4C6E7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7">
    <xf numFmtId="0" fontId="0" fillId="0" borderId="0" xfId="0"/>
    <xf numFmtId="0" fontId="0" fillId="0" borderId="0" xfId="0" applyAlignment="1">
      <alignment horizontal="center" vertical="center"/>
    </xf>
    <xf numFmtId="10" fontId="0" fillId="0" borderId="0" xfId="1" applyNumberFormat="1" applyFont="1" applyAlignment="1">
      <alignment horizontal="center" vertical="center"/>
    </xf>
    <xf numFmtId="0" fontId="0" fillId="0" borderId="0" xfId="0" applyAlignment="1">
      <alignment horizontal="center"/>
    </xf>
    <xf numFmtId="165" fontId="0" fillId="0" borderId="0" xfId="2" applyNumberFormat="1" applyFont="1" applyAlignment="1">
      <alignment horizontal="center"/>
    </xf>
    <xf numFmtId="4" fontId="0" fillId="0" borderId="0" xfId="0" applyNumberFormat="1" applyAlignment="1">
      <alignment horizontal="center"/>
    </xf>
    <xf numFmtId="14" fontId="0" fillId="0" borderId="1" xfId="0" applyNumberForma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14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8" fontId="0" fillId="0" borderId="2" xfId="0" applyNumberFormat="1" applyBorder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horizontal="center" vertical="center"/>
    </xf>
    <xf numFmtId="165" fontId="5" fillId="0" borderId="0" xfId="2" applyNumberFormat="1" applyFont="1" applyAlignment="1">
      <alignment horizontal="center" vertical="center"/>
    </xf>
    <xf numFmtId="6" fontId="5" fillId="0" borderId="0" xfId="0" applyNumberFormat="1" applyFont="1"/>
    <xf numFmtId="164" fontId="5" fillId="0" borderId="0" xfId="0" applyNumberFormat="1" applyFont="1" applyAlignment="1">
      <alignment horizontal="center" vertical="center"/>
    </xf>
    <xf numFmtId="44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166" fontId="4" fillId="0" borderId="0" xfId="0" applyNumberFormat="1" applyFont="1" applyAlignment="1">
      <alignment horizontal="center" vertical="center"/>
    </xf>
    <xf numFmtId="0" fontId="4" fillId="0" borderId="0" xfId="0" applyFont="1"/>
    <xf numFmtId="165" fontId="5" fillId="0" borderId="0" xfId="2" applyNumberFormat="1" applyFont="1" applyAlignment="1"/>
    <xf numFmtId="165" fontId="4" fillId="0" borderId="0" xfId="2" applyNumberFormat="1" applyFont="1" applyAlignment="1"/>
    <xf numFmtId="165" fontId="5" fillId="0" borderId="0" xfId="2" applyNumberFormat="1" applyFont="1" applyAlignment="1">
      <alignment horizontal="center"/>
    </xf>
    <xf numFmtId="165" fontId="4" fillId="0" borderId="0" xfId="2" applyNumberFormat="1" applyFont="1" applyAlignment="1">
      <alignment horizontal="center"/>
    </xf>
    <xf numFmtId="0" fontId="5" fillId="0" borderId="0" xfId="0" applyFont="1" applyAlignment="1">
      <alignment horizontal="center"/>
    </xf>
    <xf numFmtId="164" fontId="5" fillId="0" borderId="0" xfId="0" applyNumberFormat="1" applyFont="1" applyAlignment="1">
      <alignment vertical="center"/>
    </xf>
    <xf numFmtId="9" fontId="5" fillId="0" borderId="0" xfId="0" applyNumberFormat="1" applyFont="1" applyAlignment="1">
      <alignment vertical="center"/>
    </xf>
    <xf numFmtId="165" fontId="4" fillId="0" borderId="0" xfId="2" applyNumberFormat="1" applyFont="1" applyAlignment="1">
      <alignment horizontal="center" vertical="center"/>
    </xf>
    <xf numFmtId="165" fontId="6" fillId="0" borderId="0" xfId="2" applyNumberFormat="1" applyFont="1" applyAlignment="1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7" fillId="0" borderId="0" xfId="0" applyFont="1"/>
    <xf numFmtId="0" fontId="8" fillId="5" borderId="0" xfId="0" applyFont="1" applyFill="1"/>
    <xf numFmtId="0" fontId="0" fillId="0" borderId="1" xfId="0" applyBorder="1"/>
    <xf numFmtId="0" fontId="9" fillId="6" borderId="1" xfId="0" applyFont="1" applyFill="1" applyBorder="1" applyAlignment="1">
      <alignment horizontal="left"/>
    </xf>
    <xf numFmtId="6" fontId="9" fillId="6" borderId="1" xfId="0" applyNumberFormat="1" applyFont="1" applyFill="1" applyBorder="1" applyAlignment="1">
      <alignment horizontal="left"/>
    </xf>
    <xf numFmtId="0" fontId="9" fillId="7" borderId="1" xfId="0" applyFont="1" applyFill="1" applyBorder="1" applyAlignment="1">
      <alignment horizontal="left"/>
    </xf>
    <xf numFmtId="0" fontId="9" fillId="8" borderId="1" xfId="0" applyFont="1" applyFill="1" applyBorder="1" applyAlignment="1">
      <alignment horizontal="left"/>
    </xf>
    <xf numFmtId="0" fontId="9" fillId="0" borderId="1" xfId="0" applyFont="1" applyBorder="1" applyAlignment="1">
      <alignment horizontal="left"/>
    </xf>
    <xf numFmtId="0" fontId="11" fillId="5" borderId="5" xfId="0" applyFont="1" applyFill="1" applyBorder="1"/>
    <xf numFmtId="0" fontId="11" fillId="5" borderId="6" xfId="0" applyFont="1" applyFill="1" applyBorder="1"/>
    <xf numFmtId="0" fontId="12" fillId="0" borderId="7" xfId="0" applyFont="1" applyBorder="1" applyAlignment="1">
      <alignment horizontal="center"/>
    </xf>
    <xf numFmtId="0" fontId="10" fillId="5" borderId="8" xfId="0" applyFont="1" applyFill="1" applyBorder="1" applyAlignment="1">
      <alignment horizontal="left"/>
    </xf>
    <xf numFmtId="44" fontId="10" fillId="5" borderId="8" xfId="0" applyNumberFormat="1" applyFont="1" applyFill="1" applyBorder="1" applyAlignment="1">
      <alignment horizontal="left"/>
    </xf>
    <xf numFmtId="6" fontId="10" fillId="5" borderId="9" xfId="0" applyNumberFormat="1" applyFont="1" applyFill="1" applyBorder="1" applyAlignment="1">
      <alignment horizontal="left"/>
    </xf>
    <xf numFmtId="0" fontId="0" fillId="0" borderId="2" xfId="0" applyBorder="1" applyAlignment="1">
      <alignment horizontal="left" vertical="center"/>
    </xf>
    <xf numFmtId="8" fontId="0" fillId="0" borderId="2" xfId="0" applyNumberFormat="1" applyBorder="1" applyAlignment="1">
      <alignment horizontal="left" vertical="center"/>
    </xf>
    <xf numFmtId="14" fontId="0" fillId="0" borderId="1" xfId="0" applyNumberFormat="1" applyBorder="1" applyAlignment="1">
      <alignment horizontal="left"/>
    </xf>
    <xf numFmtId="0" fontId="8" fillId="0" borderId="2" xfId="0" applyFont="1" applyBorder="1" applyAlignment="1">
      <alignment horizontal="left"/>
    </xf>
    <xf numFmtId="0" fontId="0" fillId="0" borderId="0" xfId="0" applyAlignment="1">
      <alignment horizontal="left"/>
    </xf>
    <xf numFmtId="44" fontId="10" fillId="5" borderId="8" xfId="0" applyNumberFormat="1" applyFont="1" applyFill="1" applyBorder="1" applyAlignment="1"/>
  </cellXfs>
  <cellStyles count="3">
    <cellStyle name="Currency" xfId="2" builtinId="4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1144BC-916D-3949-BA51-FAC571700D86}">
  <dimension ref="A1:P28"/>
  <sheetViews>
    <sheetView tabSelected="1" workbookViewId="0">
      <selection activeCell="D25" sqref="D25"/>
    </sheetView>
  </sheetViews>
  <sheetFormatPr defaultColWidth="11" defaultRowHeight="18.75" x14ac:dyDescent="0.3"/>
  <cols>
    <col min="1" max="1" width="35.75" style="14" customWidth="1"/>
    <col min="2" max="2" width="12" style="14" customWidth="1"/>
    <col min="3" max="3" width="13" style="14" customWidth="1"/>
    <col min="4" max="4" width="13.125" style="14" customWidth="1"/>
    <col min="5" max="5" width="13.75" style="14" customWidth="1"/>
    <col min="6" max="7" width="12.625" style="14" customWidth="1"/>
    <col min="8" max="8" width="13.375" style="14" customWidth="1"/>
    <col min="9" max="9" width="12.75" style="14" customWidth="1"/>
    <col min="10" max="10" width="13" style="14" customWidth="1"/>
    <col min="11" max="11" width="14.75" style="14" customWidth="1"/>
    <col min="12" max="12" width="13.875" style="14" customWidth="1"/>
    <col min="13" max="13" width="12.625" style="14" customWidth="1"/>
    <col min="14" max="14" width="14.875" style="14" customWidth="1"/>
    <col min="15" max="16384" width="11" style="14"/>
  </cols>
  <sheetData>
    <row r="1" spans="1:16" x14ac:dyDescent="0.3">
      <c r="P1" s="15"/>
    </row>
    <row r="2" spans="1:16" s="25" customFormat="1" x14ac:dyDescent="0.3">
      <c r="A2" s="21" t="s">
        <v>17</v>
      </c>
      <c r="B2" s="24" t="s">
        <v>21</v>
      </c>
      <c r="C2" s="24" t="s">
        <v>22</v>
      </c>
      <c r="D2" s="24" t="s">
        <v>23</v>
      </c>
      <c r="E2" s="24" t="s">
        <v>24</v>
      </c>
      <c r="F2" s="24" t="s">
        <v>25</v>
      </c>
      <c r="G2" s="24" t="s">
        <v>26</v>
      </c>
      <c r="H2" s="24" t="s">
        <v>27</v>
      </c>
      <c r="I2" s="24" t="s">
        <v>34</v>
      </c>
      <c r="J2" s="24" t="s">
        <v>33</v>
      </c>
      <c r="K2" s="24" t="s">
        <v>31</v>
      </c>
      <c r="L2" s="24" t="s">
        <v>32</v>
      </c>
      <c r="M2" s="24" t="s">
        <v>30</v>
      </c>
      <c r="N2" s="25" t="s">
        <v>7</v>
      </c>
      <c r="P2" s="20"/>
    </row>
    <row r="3" spans="1:16" x14ac:dyDescent="0.3">
      <c r="A3" s="15" t="s">
        <v>8</v>
      </c>
      <c r="B3" s="16">
        <v>8645</v>
      </c>
      <c r="C3" s="16">
        <v>8970</v>
      </c>
      <c r="D3" s="16">
        <v>9350</v>
      </c>
      <c r="E3" s="16">
        <v>9410</v>
      </c>
      <c r="F3" s="16">
        <v>9490</v>
      </c>
      <c r="G3" s="16">
        <v>9020</v>
      </c>
      <c r="H3" s="16">
        <v>9560</v>
      </c>
      <c r="I3" s="16">
        <v>9490</v>
      </c>
      <c r="J3" s="16">
        <v>9680</v>
      </c>
      <c r="K3" s="16">
        <v>9795</v>
      </c>
      <c r="L3" s="16">
        <v>10050</v>
      </c>
      <c r="M3" s="16">
        <v>10050</v>
      </c>
      <c r="N3" s="26">
        <f>SUM(B3:M3)</f>
        <v>113510</v>
      </c>
      <c r="P3" s="15"/>
    </row>
    <row r="4" spans="1:16" x14ac:dyDescent="0.3">
      <c r="A4" s="15" t="s">
        <v>18</v>
      </c>
      <c r="B4" s="16">
        <v>320</v>
      </c>
      <c r="C4" s="16">
        <v>410</v>
      </c>
      <c r="D4" s="16">
        <v>220</v>
      </c>
      <c r="E4" s="16">
        <v>195</v>
      </c>
      <c r="F4" s="16">
        <v>310</v>
      </c>
      <c r="G4" s="16">
        <v>365</v>
      </c>
      <c r="H4" s="16">
        <v>180</v>
      </c>
      <c r="I4" s="16">
        <v>280</v>
      </c>
      <c r="J4" s="16">
        <v>245</v>
      </c>
      <c r="K4" s="16">
        <v>325</v>
      </c>
      <c r="L4" s="16">
        <v>265</v>
      </c>
      <c r="M4" s="16">
        <v>120</v>
      </c>
      <c r="N4" s="26">
        <f>SUM(B4:M4)</f>
        <v>3235</v>
      </c>
      <c r="P4" s="15"/>
    </row>
    <row r="5" spans="1:16" x14ac:dyDescent="0.3">
      <c r="A5" s="15" t="s">
        <v>9</v>
      </c>
      <c r="B5" s="16">
        <v>0</v>
      </c>
      <c r="C5" s="16">
        <v>45</v>
      </c>
      <c r="D5" s="16">
        <v>0</v>
      </c>
      <c r="E5" s="16">
        <v>165</v>
      </c>
      <c r="F5" s="16">
        <v>0</v>
      </c>
      <c r="G5" s="16">
        <v>0</v>
      </c>
      <c r="H5" s="16">
        <v>45</v>
      </c>
      <c r="I5" s="16">
        <v>85</v>
      </c>
      <c r="J5" s="16">
        <v>0</v>
      </c>
      <c r="K5" s="16">
        <v>65</v>
      </c>
      <c r="L5" s="16">
        <v>0</v>
      </c>
      <c r="M5" s="16">
        <v>75</v>
      </c>
      <c r="N5" s="26">
        <f>SUM(B5:M5)</f>
        <v>480</v>
      </c>
      <c r="P5" s="15"/>
    </row>
    <row r="6" spans="1:16" x14ac:dyDescent="0.3">
      <c r="A6" s="22" t="s">
        <v>10</v>
      </c>
      <c r="B6" s="29">
        <f>SUM(B3:B5)</f>
        <v>8965</v>
      </c>
      <c r="C6" s="29">
        <f t="shared" ref="C6:M6" si="0">SUM(C3:C5)</f>
        <v>9425</v>
      </c>
      <c r="D6" s="29">
        <f t="shared" si="0"/>
        <v>9570</v>
      </c>
      <c r="E6" s="29">
        <f t="shared" si="0"/>
        <v>9770</v>
      </c>
      <c r="F6" s="29">
        <f t="shared" si="0"/>
        <v>9800</v>
      </c>
      <c r="G6" s="29">
        <f t="shared" si="0"/>
        <v>9385</v>
      </c>
      <c r="H6" s="29">
        <f t="shared" si="0"/>
        <v>9785</v>
      </c>
      <c r="I6" s="29">
        <f t="shared" si="0"/>
        <v>9855</v>
      </c>
      <c r="J6" s="29">
        <f t="shared" si="0"/>
        <v>9925</v>
      </c>
      <c r="K6" s="29">
        <f t="shared" si="0"/>
        <v>10185</v>
      </c>
      <c r="L6" s="29">
        <f t="shared" si="0"/>
        <v>10315</v>
      </c>
      <c r="M6" s="29">
        <f t="shared" si="0"/>
        <v>10245</v>
      </c>
      <c r="N6" s="27">
        <f>SUM(N3:N5)</f>
        <v>117225</v>
      </c>
      <c r="P6" s="15"/>
    </row>
    <row r="7" spans="1:16" x14ac:dyDescent="0.3">
      <c r="A7" s="15"/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P7" s="15"/>
    </row>
    <row r="8" spans="1:16" x14ac:dyDescent="0.3">
      <c r="A8" s="15"/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P8" s="15"/>
    </row>
    <row r="9" spans="1:16" s="25" customFormat="1" x14ac:dyDescent="0.3">
      <c r="A9" s="23" t="s">
        <v>19</v>
      </c>
      <c r="B9" s="24" t="s">
        <v>21</v>
      </c>
      <c r="C9" s="24" t="s">
        <v>22</v>
      </c>
      <c r="D9" s="24" t="s">
        <v>23</v>
      </c>
      <c r="E9" s="24" t="s">
        <v>24</v>
      </c>
      <c r="F9" s="24" t="s">
        <v>25</v>
      </c>
      <c r="G9" s="24" t="s">
        <v>26</v>
      </c>
      <c r="H9" s="24" t="s">
        <v>27</v>
      </c>
      <c r="I9" s="24" t="s">
        <v>34</v>
      </c>
      <c r="J9" s="24" t="s">
        <v>33</v>
      </c>
      <c r="K9" s="24" t="s">
        <v>31</v>
      </c>
      <c r="L9" s="24" t="s">
        <v>32</v>
      </c>
      <c r="M9" s="24" t="s">
        <v>30</v>
      </c>
      <c r="N9" s="25" t="s">
        <v>7</v>
      </c>
      <c r="P9" s="20"/>
    </row>
    <row r="10" spans="1:16" x14ac:dyDescent="0.3">
      <c r="A10" s="15" t="s">
        <v>20</v>
      </c>
      <c r="B10" s="16">
        <v>788</v>
      </c>
      <c r="C10" s="16">
        <v>788</v>
      </c>
      <c r="D10" s="16">
        <v>788</v>
      </c>
      <c r="E10" s="16">
        <v>788</v>
      </c>
      <c r="F10" s="16">
        <v>788</v>
      </c>
      <c r="G10" s="16">
        <v>788</v>
      </c>
      <c r="H10" s="16">
        <v>788</v>
      </c>
      <c r="I10" s="16">
        <v>788</v>
      </c>
      <c r="J10" s="16">
        <v>788</v>
      </c>
      <c r="K10" s="16">
        <v>788</v>
      </c>
      <c r="L10" s="16">
        <v>788</v>
      </c>
      <c r="M10" s="16">
        <v>788</v>
      </c>
      <c r="N10" s="26">
        <f>SUM(B10:M10)</f>
        <v>9456</v>
      </c>
      <c r="P10" s="15"/>
    </row>
    <row r="11" spans="1:16" x14ac:dyDescent="0.3">
      <c r="A11" s="15" t="s">
        <v>11</v>
      </c>
      <c r="B11" s="16">
        <v>780</v>
      </c>
      <c r="C11" s="16">
        <v>830</v>
      </c>
      <c r="D11" s="16">
        <v>850</v>
      </c>
      <c r="E11" s="16">
        <v>916</v>
      </c>
      <c r="F11" s="16">
        <v>916</v>
      </c>
      <c r="G11" s="16">
        <v>916</v>
      </c>
      <c r="H11" s="16">
        <v>916</v>
      </c>
      <c r="I11" s="16">
        <v>916</v>
      </c>
      <c r="J11" s="16">
        <v>916</v>
      </c>
      <c r="K11" s="16">
        <v>916</v>
      </c>
      <c r="L11" s="16">
        <v>916</v>
      </c>
      <c r="M11" s="16">
        <v>916</v>
      </c>
      <c r="N11" s="26">
        <f>SUM(B11:M11)</f>
        <v>10704</v>
      </c>
      <c r="P11" s="15"/>
    </row>
    <row r="12" spans="1:16" x14ac:dyDescent="0.3">
      <c r="A12" s="15" t="s">
        <v>35</v>
      </c>
      <c r="B12" s="16">
        <v>479</v>
      </c>
      <c r="C12" s="16">
        <v>482</v>
      </c>
      <c r="D12" s="16">
        <v>493</v>
      </c>
      <c r="E12" s="16">
        <v>474</v>
      </c>
      <c r="F12" s="16">
        <v>480</v>
      </c>
      <c r="G12" s="16">
        <v>489</v>
      </c>
      <c r="H12" s="16">
        <v>485</v>
      </c>
      <c r="I12" s="16">
        <v>489</v>
      </c>
      <c r="J12" s="16">
        <v>530</v>
      </c>
      <c r="K12" s="16">
        <v>522.75</v>
      </c>
      <c r="L12" s="16">
        <v>529.69000000000005</v>
      </c>
      <c r="M12" s="16">
        <v>536.64</v>
      </c>
      <c r="N12" s="26">
        <f t="shared" ref="N12:N19" si="1">SUM(B12:M12)</f>
        <v>5990.0800000000008</v>
      </c>
      <c r="P12" s="15"/>
    </row>
    <row r="13" spans="1:16" x14ac:dyDescent="0.3">
      <c r="A13" s="15" t="s">
        <v>12</v>
      </c>
      <c r="B13" s="16">
        <v>230</v>
      </c>
      <c r="C13" s="16">
        <v>145</v>
      </c>
      <c r="D13" s="16">
        <v>210</v>
      </c>
      <c r="E13" s="16">
        <v>125</v>
      </c>
      <c r="F13" s="16">
        <v>128</v>
      </c>
      <c r="G13" s="16">
        <v>120</v>
      </c>
      <c r="H13" s="16">
        <v>65</v>
      </c>
      <c r="I13" s="16">
        <v>530</v>
      </c>
      <c r="J13" s="16">
        <v>295</v>
      </c>
      <c r="K13" s="16">
        <v>110</v>
      </c>
      <c r="L13" s="16">
        <v>0</v>
      </c>
      <c r="M13" s="16">
        <v>205</v>
      </c>
      <c r="N13" s="26">
        <f t="shared" si="1"/>
        <v>2163</v>
      </c>
      <c r="P13" s="15"/>
    </row>
    <row r="14" spans="1:16" x14ac:dyDescent="0.3">
      <c r="A14" s="15" t="s">
        <v>36</v>
      </c>
      <c r="B14" s="16">
        <v>285</v>
      </c>
      <c r="C14" s="16">
        <v>285</v>
      </c>
      <c r="D14" s="16">
        <v>285</v>
      </c>
      <c r="E14" s="16">
        <v>285</v>
      </c>
      <c r="F14" s="16">
        <v>285</v>
      </c>
      <c r="G14" s="16">
        <v>285</v>
      </c>
      <c r="H14" s="16">
        <v>285</v>
      </c>
      <c r="I14" s="16">
        <v>285</v>
      </c>
      <c r="J14" s="16">
        <v>285</v>
      </c>
      <c r="K14" s="16">
        <v>285</v>
      </c>
      <c r="L14" s="16">
        <v>285</v>
      </c>
      <c r="M14" s="16">
        <v>285</v>
      </c>
      <c r="N14" s="26">
        <f t="shared" si="1"/>
        <v>3420</v>
      </c>
      <c r="P14" s="15"/>
    </row>
    <row r="15" spans="1:16" x14ac:dyDescent="0.3">
      <c r="A15" s="15" t="s">
        <v>37</v>
      </c>
      <c r="B15" s="16">
        <v>153</v>
      </c>
      <c r="C15" s="16">
        <v>153</v>
      </c>
      <c r="D15" s="16">
        <v>153</v>
      </c>
      <c r="E15" s="16">
        <v>153</v>
      </c>
      <c r="F15" s="16">
        <v>153</v>
      </c>
      <c r="G15" s="16">
        <v>153</v>
      </c>
      <c r="H15" s="16">
        <v>153</v>
      </c>
      <c r="I15" s="16">
        <v>153</v>
      </c>
      <c r="J15" s="16">
        <v>153</v>
      </c>
      <c r="K15" s="16">
        <v>153</v>
      </c>
      <c r="L15" s="16">
        <v>153</v>
      </c>
      <c r="M15" s="16">
        <v>153</v>
      </c>
      <c r="N15" s="26">
        <f>SUM(B15:M15)</f>
        <v>1836</v>
      </c>
      <c r="P15" s="15"/>
    </row>
    <row r="16" spans="1:16" x14ac:dyDescent="0.3">
      <c r="A16" s="15" t="s">
        <v>29</v>
      </c>
      <c r="B16" s="16">
        <v>265</v>
      </c>
      <c r="C16" s="16">
        <v>198</v>
      </c>
      <c r="D16" s="16">
        <v>548</v>
      </c>
      <c r="E16" s="16">
        <v>464</v>
      </c>
      <c r="F16" s="16">
        <v>419</v>
      </c>
      <c r="G16" s="16">
        <v>306</v>
      </c>
      <c r="H16" s="16">
        <v>312</v>
      </c>
      <c r="I16" s="16">
        <v>426</v>
      </c>
      <c r="J16" s="16">
        <v>308</v>
      </c>
      <c r="K16" s="16">
        <v>345</v>
      </c>
      <c r="L16" s="16">
        <v>362</v>
      </c>
      <c r="M16" s="16">
        <v>399</v>
      </c>
      <c r="N16" s="26">
        <f t="shared" si="1"/>
        <v>4352</v>
      </c>
      <c r="P16" s="15"/>
    </row>
    <row r="17" spans="1:16" x14ac:dyDescent="0.3">
      <c r="A17" s="20" t="s">
        <v>28</v>
      </c>
      <c r="B17" s="16">
        <f>0.05*B6</f>
        <v>448.25</v>
      </c>
      <c r="C17" s="16">
        <f t="shared" ref="C17:M17" si="2">0.05*C6</f>
        <v>471.25</v>
      </c>
      <c r="D17" s="16">
        <f t="shared" si="2"/>
        <v>478.5</v>
      </c>
      <c r="E17" s="16">
        <f t="shared" si="2"/>
        <v>488.5</v>
      </c>
      <c r="F17" s="16">
        <f t="shared" si="2"/>
        <v>490</v>
      </c>
      <c r="G17" s="16">
        <f t="shared" si="2"/>
        <v>469.25</v>
      </c>
      <c r="H17" s="16">
        <f t="shared" si="2"/>
        <v>489.25</v>
      </c>
      <c r="I17" s="16">
        <f t="shared" si="2"/>
        <v>492.75</v>
      </c>
      <c r="J17" s="16">
        <f t="shared" si="2"/>
        <v>496.25</v>
      </c>
      <c r="K17" s="16">
        <f t="shared" si="2"/>
        <v>509.25</v>
      </c>
      <c r="L17" s="16">
        <f t="shared" si="2"/>
        <v>515.75</v>
      </c>
      <c r="M17" s="16">
        <f t="shared" si="2"/>
        <v>512.25</v>
      </c>
      <c r="N17" s="26">
        <f t="shared" si="1"/>
        <v>5861.25</v>
      </c>
      <c r="P17" s="15"/>
    </row>
    <row r="18" spans="1:16" x14ac:dyDescent="0.3">
      <c r="A18" s="15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26">
        <f t="shared" si="1"/>
        <v>0</v>
      </c>
      <c r="P18" s="15"/>
    </row>
    <row r="19" spans="1:16" x14ac:dyDescent="0.3">
      <c r="A19" s="20" t="s">
        <v>13</v>
      </c>
      <c r="B19" s="33">
        <f>SUM(B10:B17)</f>
        <v>3428.25</v>
      </c>
      <c r="C19" s="33">
        <f t="shared" ref="C19:M19" si="3">SUM(C10:C17)</f>
        <v>3352.25</v>
      </c>
      <c r="D19" s="33">
        <f t="shared" si="3"/>
        <v>3805.5</v>
      </c>
      <c r="E19" s="33">
        <f t="shared" si="3"/>
        <v>3693.5</v>
      </c>
      <c r="F19" s="33">
        <f t="shared" si="3"/>
        <v>3659</v>
      </c>
      <c r="G19" s="33">
        <f t="shared" si="3"/>
        <v>3526.25</v>
      </c>
      <c r="H19" s="33">
        <f t="shared" si="3"/>
        <v>3493.25</v>
      </c>
      <c r="I19" s="33">
        <f t="shared" si="3"/>
        <v>4079.75</v>
      </c>
      <c r="J19" s="33">
        <f t="shared" si="3"/>
        <v>3771.25</v>
      </c>
      <c r="K19" s="33">
        <f t="shared" si="3"/>
        <v>3629</v>
      </c>
      <c r="L19" s="33">
        <f t="shared" si="3"/>
        <v>3549.44</v>
      </c>
      <c r="M19" s="33">
        <f t="shared" si="3"/>
        <v>3794.89</v>
      </c>
      <c r="N19" s="27">
        <f t="shared" si="1"/>
        <v>43782.33</v>
      </c>
      <c r="P19" s="15"/>
    </row>
    <row r="20" spans="1:16" x14ac:dyDescent="0.3">
      <c r="A20" s="15"/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6"/>
      <c r="P20" s="15"/>
    </row>
    <row r="21" spans="1:16" ht="26.25" x14ac:dyDescent="0.4">
      <c r="A21" s="22" t="s">
        <v>14</v>
      </c>
      <c r="B21" s="29">
        <f>B6-B19</f>
        <v>5536.75</v>
      </c>
      <c r="C21" s="29">
        <f t="shared" ref="C21:M21" si="4">C6-C19</f>
        <v>6072.75</v>
      </c>
      <c r="D21" s="29">
        <f t="shared" si="4"/>
        <v>5764.5</v>
      </c>
      <c r="E21" s="29">
        <f t="shared" si="4"/>
        <v>6076.5</v>
      </c>
      <c r="F21" s="29">
        <f t="shared" si="4"/>
        <v>6141</v>
      </c>
      <c r="G21" s="29">
        <f t="shared" si="4"/>
        <v>5858.75</v>
      </c>
      <c r="H21" s="29">
        <f t="shared" si="4"/>
        <v>6291.75</v>
      </c>
      <c r="I21" s="29">
        <f t="shared" si="4"/>
        <v>5775.25</v>
      </c>
      <c r="J21" s="29">
        <f t="shared" si="4"/>
        <v>6153.75</v>
      </c>
      <c r="K21" s="29">
        <f t="shared" si="4"/>
        <v>6556</v>
      </c>
      <c r="L21" s="29">
        <f t="shared" si="4"/>
        <v>6765.5599999999995</v>
      </c>
      <c r="M21" s="29">
        <f t="shared" si="4"/>
        <v>6450.1100000000006</v>
      </c>
      <c r="N21" s="34">
        <f>SUM(B21:M21)</f>
        <v>73442.67</v>
      </c>
      <c r="P21" s="15"/>
    </row>
    <row r="22" spans="1:16" x14ac:dyDescent="0.3">
      <c r="A22" s="15"/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P22" s="15"/>
    </row>
    <row r="23" spans="1:16" x14ac:dyDescent="0.3">
      <c r="A23" s="15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P23" s="15"/>
    </row>
    <row r="24" spans="1:16" x14ac:dyDescent="0.3">
      <c r="P24" s="15"/>
    </row>
    <row r="25" spans="1:16" x14ac:dyDescent="0.3">
      <c r="P25" s="15"/>
    </row>
    <row r="26" spans="1:16" x14ac:dyDescent="0.3">
      <c r="P26" s="15"/>
    </row>
    <row r="27" spans="1:16" x14ac:dyDescent="0.3">
      <c r="A27" s="15"/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31"/>
      <c r="O27" s="15"/>
      <c r="P27" s="15"/>
    </row>
    <row r="28" spans="1:16" x14ac:dyDescent="0.3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9"/>
      <c r="N28" s="32"/>
      <c r="O28" s="19"/>
      <c r="P28" s="15"/>
    </row>
  </sheetData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2ABB84-F3B2-8442-8DA3-25B4FF30B494}">
  <dimension ref="A1:N15"/>
  <sheetViews>
    <sheetView topLeftCell="A3" workbookViewId="0">
      <selection activeCell="L18" sqref="L18"/>
    </sheetView>
  </sheetViews>
  <sheetFormatPr defaultColWidth="10.875" defaultRowHeight="15.75" x14ac:dyDescent="0.25"/>
  <cols>
    <col min="1" max="1" width="14.25" style="3" customWidth="1"/>
    <col min="2" max="2" width="12.375" style="3" customWidth="1"/>
    <col min="3" max="3" width="12.75" style="3" customWidth="1"/>
    <col min="4" max="4" width="14.75" style="3" customWidth="1"/>
    <col min="5" max="5" width="14.125" style="3" customWidth="1"/>
    <col min="6" max="6" width="13" style="4" customWidth="1"/>
    <col min="7" max="7" width="9.625" style="4" customWidth="1"/>
    <col min="8" max="8" width="13" style="4" customWidth="1"/>
    <col min="9" max="9" width="12.375" style="4" customWidth="1"/>
    <col min="10" max="10" width="11.875" style="3" customWidth="1"/>
    <col min="11" max="11" width="14.875" style="3" customWidth="1"/>
    <col min="12" max="12" width="10.125" style="3" bestFit="1" customWidth="1"/>
    <col min="13" max="16384" width="10.875" style="3"/>
  </cols>
  <sheetData>
    <row r="1" spans="1:14" s="7" customFormat="1" x14ac:dyDescent="0.25">
      <c r="A1" s="35" t="s">
        <v>65</v>
      </c>
      <c r="B1" s="35"/>
      <c r="C1" s="36"/>
      <c r="D1" s="36"/>
      <c r="E1" s="36"/>
      <c r="F1" s="36"/>
      <c r="G1" s="36"/>
      <c r="H1" s="36"/>
      <c r="I1" s="36"/>
      <c r="J1" s="36"/>
    </row>
    <row r="2" spans="1:14" x14ac:dyDescent="0.25">
      <c r="A2" s="37" t="s">
        <v>38</v>
      </c>
      <c r="B2"/>
      <c r="C2"/>
      <c r="D2"/>
      <c r="E2"/>
      <c r="F2"/>
      <c r="G2"/>
      <c r="H2"/>
      <c r="I2"/>
      <c r="J2"/>
      <c r="K2"/>
      <c r="L2"/>
      <c r="M2"/>
      <c r="N2"/>
    </row>
    <row r="3" spans="1:14" ht="16.5" thickBot="1" x14ac:dyDescent="0.3">
      <c r="A3" s="38" t="s">
        <v>39</v>
      </c>
      <c r="B3" s="38"/>
      <c r="C3" s="38"/>
      <c r="D3" s="38"/>
      <c r="E3" s="38"/>
      <c r="F3" s="38"/>
      <c r="G3" s="38"/>
      <c r="H3" s="38"/>
      <c r="I3" s="38"/>
      <c r="J3" s="38"/>
      <c r="K3" s="39"/>
      <c r="L3" s="39"/>
      <c r="M3"/>
      <c r="N3"/>
    </row>
    <row r="4" spans="1:14" s="7" customFormat="1" ht="16.5" thickBot="1" x14ac:dyDescent="0.3">
      <c r="A4" s="45" t="s">
        <v>40</v>
      </c>
      <c r="B4" s="45" t="s">
        <v>41</v>
      </c>
      <c r="C4" s="45" t="s">
        <v>42</v>
      </c>
      <c r="D4" s="45" t="s">
        <v>43</v>
      </c>
      <c r="E4" s="45" t="s">
        <v>44</v>
      </c>
      <c r="F4" s="46" t="s">
        <v>45</v>
      </c>
      <c r="G4" s="12" t="s">
        <v>15</v>
      </c>
      <c r="H4" s="12" t="s">
        <v>16</v>
      </c>
      <c r="I4" s="11" t="s">
        <v>4</v>
      </c>
      <c r="J4" s="11" t="s">
        <v>5</v>
      </c>
      <c r="K4" s="47" t="s">
        <v>46</v>
      </c>
      <c r="L4" s="47" t="s">
        <v>47</v>
      </c>
      <c r="M4" s="8" t="s">
        <v>0</v>
      </c>
      <c r="N4" s="8">
        <f>COUNT(C4:C13)</f>
        <v>8</v>
      </c>
    </row>
    <row r="5" spans="1:14" x14ac:dyDescent="0.25">
      <c r="A5" s="40" t="s">
        <v>48</v>
      </c>
      <c r="B5" s="40" t="s">
        <v>49</v>
      </c>
      <c r="C5" s="40">
        <v>855</v>
      </c>
      <c r="D5" s="40">
        <v>1250</v>
      </c>
      <c r="E5" s="40">
        <v>0</v>
      </c>
      <c r="F5" s="41">
        <v>1400</v>
      </c>
      <c r="G5" s="10">
        <v>850</v>
      </c>
      <c r="H5" s="13">
        <f>D5/G5</f>
        <v>1.4705882352941178</v>
      </c>
      <c r="I5" s="9">
        <v>46090</v>
      </c>
      <c r="J5" s="9">
        <v>46477</v>
      </c>
      <c r="K5" s="42" t="s">
        <v>50</v>
      </c>
      <c r="L5" s="42">
        <v>2</v>
      </c>
      <c r="M5" s="1" t="s">
        <v>1</v>
      </c>
      <c r="N5" s="1">
        <v>0</v>
      </c>
    </row>
    <row r="6" spans="1:14" x14ac:dyDescent="0.25">
      <c r="A6" s="43" t="s">
        <v>51</v>
      </c>
      <c r="B6" s="44" t="s">
        <v>49</v>
      </c>
      <c r="C6" s="44">
        <v>855</v>
      </c>
      <c r="D6" s="44">
        <v>1200</v>
      </c>
      <c r="E6" s="44">
        <v>1000</v>
      </c>
      <c r="F6" s="41">
        <v>1400</v>
      </c>
      <c r="G6" s="10">
        <v>850</v>
      </c>
      <c r="H6" s="13">
        <f t="shared" ref="H6:H12" si="0">D6/G6</f>
        <v>1.411764705882353</v>
      </c>
      <c r="I6" s="6">
        <v>46054</v>
      </c>
      <c r="J6" s="6">
        <v>46446</v>
      </c>
      <c r="K6" s="44" t="s">
        <v>52</v>
      </c>
      <c r="L6" s="44">
        <v>1</v>
      </c>
      <c r="M6" s="1"/>
      <c r="N6" s="1"/>
    </row>
    <row r="7" spans="1:14" x14ac:dyDescent="0.25">
      <c r="A7" s="44" t="s">
        <v>53</v>
      </c>
      <c r="B7" s="44" t="s">
        <v>49</v>
      </c>
      <c r="C7" s="44">
        <v>855</v>
      </c>
      <c r="D7" s="44">
        <v>1200</v>
      </c>
      <c r="E7" s="44">
        <v>800</v>
      </c>
      <c r="F7" s="41">
        <v>1400</v>
      </c>
      <c r="G7" s="10">
        <v>850</v>
      </c>
      <c r="H7" s="13">
        <f t="shared" si="0"/>
        <v>1.411764705882353</v>
      </c>
      <c r="I7" s="6">
        <v>44621</v>
      </c>
      <c r="J7" s="6">
        <v>46507</v>
      </c>
      <c r="K7" s="44" t="s">
        <v>54</v>
      </c>
      <c r="L7" s="44">
        <v>3</v>
      </c>
      <c r="M7" s="1" t="s">
        <v>2</v>
      </c>
      <c r="N7" s="2">
        <f>(N4-N5)/N4</f>
        <v>1</v>
      </c>
    </row>
    <row r="8" spans="1:14" x14ac:dyDescent="0.25">
      <c r="A8" s="44" t="s">
        <v>55</v>
      </c>
      <c r="B8" s="44" t="s">
        <v>49</v>
      </c>
      <c r="C8" s="44">
        <v>855</v>
      </c>
      <c r="D8" s="44">
        <v>1200</v>
      </c>
      <c r="E8" s="44">
        <v>800</v>
      </c>
      <c r="F8" s="41">
        <v>1400</v>
      </c>
      <c r="G8" s="10">
        <v>850</v>
      </c>
      <c r="H8" s="13">
        <f t="shared" si="0"/>
        <v>1.411764705882353</v>
      </c>
      <c r="I8" s="6">
        <v>45352</v>
      </c>
      <c r="J8" s="6">
        <v>46477</v>
      </c>
      <c r="K8" s="44" t="s">
        <v>56</v>
      </c>
      <c r="L8" s="44">
        <v>3</v>
      </c>
      <c r="M8" s="1" t="s">
        <v>3</v>
      </c>
      <c r="N8" s="2">
        <f>N5/N4</f>
        <v>0</v>
      </c>
    </row>
    <row r="9" spans="1:14" x14ac:dyDescent="0.25">
      <c r="A9" s="44" t="s">
        <v>57</v>
      </c>
      <c r="B9" s="44" t="s">
        <v>49</v>
      </c>
      <c r="C9" s="44">
        <v>855</v>
      </c>
      <c r="D9" s="44">
        <v>1305</v>
      </c>
      <c r="E9" s="44">
        <v>0</v>
      </c>
      <c r="F9" s="41">
        <v>1400</v>
      </c>
      <c r="G9" s="10">
        <v>850</v>
      </c>
      <c r="H9" s="13">
        <f t="shared" si="0"/>
        <v>1.5352941176470589</v>
      </c>
      <c r="I9" s="6">
        <v>46357</v>
      </c>
      <c r="J9" s="6">
        <v>46719</v>
      </c>
      <c r="K9" s="44" t="s">
        <v>58</v>
      </c>
      <c r="L9" s="44">
        <v>2</v>
      </c>
    </row>
    <row r="10" spans="1:14" x14ac:dyDescent="0.25">
      <c r="A10" s="44" t="s">
        <v>59</v>
      </c>
      <c r="B10" s="44" t="s">
        <v>49</v>
      </c>
      <c r="C10" s="44">
        <v>855</v>
      </c>
      <c r="D10" s="44">
        <v>1400</v>
      </c>
      <c r="E10" s="44">
        <v>800</v>
      </c>
      <c r="F10" s="41">
        <v>1400</v>
      </c>
      <c r="G10" s="10">
        <v>850</v>
      </c>
      <c r="H10" s="13">
        <f t="shared" si="0"/>
        <v>1.6470588235294117</v>
      </c>
      <c r="I10" s="6">
        <v>45352</v>
      </c>
      <c r="J10" s="6">
        <v>46477</v>
      </c>
      <c r="K10" s="44" t="s">
        <v>60</v>
      </c>
      <c r="L10" s="44">
        <v>1</v>
      </c>
      <c r="M10" s="3" t="s">
        <v>6</v>
      </c>
      <c r="N10" s="5">
        <f>D13</f>
        <v>10005</v>
      </c>
    </row>
    <row r="11" spans="1:14" x14ac:dyDescent="0.25">
      <c r="A11" s="44" t="s">
        <v>61</v>
      </c>
      <c r="B11" s="44" t="s">
        <v>49</v>
      </c>
      <c r="C11" s="44">
        <v>855</v>
      </c>
      <c r="D11" s="44">
        <v>1200</v>
      </c>
      <c r="E11" s="44">
        <v>700</v>
      </c>
      <c r="F11" s="41">
        <v>1400</v>
      </c>
      <c r="G11" s="10">
        <v>850</v>
      </c>
      <c r="H11" s="13">
        <f t="shared" si="0"/>
        <v>1.411764705882353</v>
      </c>
      <c r="I11" s="6">
        <v>46008</v>
      </c>
      <c r="J11" s="6">
        <v>46418</v>
      </c>
      <c r="K11" s="44" t="s">
        <v>62</v>
      </c>
      <c r="L11" s="44">
        <v>2</v>
      </c>
      <c r="M11"/>
      <c r="N11"/>
    </row>
    <row r="12" spans="1:14" x14ac:dyDescent="0.25">
      <c r="A12" s="44" t="s">
        <v>63</v>
      </c>
      <c r="B12" s="44" t="s">
        <v>49</v>
      </c>
      <c r="C12" s="44">
        <v>855</v>
      </c>
      <c r="D12" s="44">
        <v>1250</v>
      </c>
      <c r="E12" s="44">
        <v>1000</v>
      </c>
      <c r="F12" s="41">
        <v>1400</v>
      </c>
      <c r="G12" s="10">
        <v>850</v>
      </c>
      <c r="H12" s="13">
        <f t="shared" si="0"/>
        <v>1.4705882352941178</v>
      </c>
      <c r="I12" s="6">
        <v>45901</v>
      </c>
      <c r="J12" s="6">
        <v>46326</v>
      </c>
      <c r="K12" s="44" t="s">
        <v>64</v>
      </c>
      <c r="L12" s="44">
        <v>1</v>
      </c>
      <c r="M12"/>
      <c r="N12"/>
    </row>
    <row r="13" spans="1:14" s="55" customFormat="1" x14ac:dyDescent="0.25">
      <c r="A13" s="48"/>
      <c r="B13" s="48"/>
      <c r="C13" s="48"/>
      <c r="D13" s="56">
        <f t="shared" ref="D13:E13" si="1">SUM(D5:D12)</f>
        <v>10005</v>
      </c>
      <c r="E13" s="49">
        <f t="shared" si="1"/>
        <v>5100</v>
      </c>
      <c r="F13" s="50">
        <f>SUM(F5:F12)</f>
        <v>11200</v>
      </c>
      <c r="G13" s="51"/>
      <c r="H13" s="52"/>
      <c r="I13" s="53"/>
      <c r="J13" s="53"/>
      <c r="K13" s="54"/>
      <c r="L13" s="54"/>
    </row>
    <row r="14" spans="1:14" x14ac:dyDescent="0.25">
      <c r="A14"/>
      <c r="B14"/>
      <c r="C14"/>
      <c r="D14"/>
      <c r="E14"/>
      <c r="F14"/>
      <c r="G14"/>
      <c r="H14"/>
      <c r="I14"/>
      <c r="J14"/>
      <c r="K14"/>
      <c r="L14"/>
      <c r="M14"/>
      <c r="N14"/>
    </row>
    <row r="15" spans="1:14" x14ac:dyDescent="0.25">
      <c r="A15"/>
      <c r="B15"/>
      <c r="C15"/>
      <c r="D15"/>
      <c r="E15"/>
      <c r="F15"/>
      <c r="G15"/>
      <c r="H15"/>
      <c r="I15"/>
      <c r="J15"/>
      <c r="K15"/>
      <c r="L15"/>
      <c r="M15"/>
      <c r="N15"/>
    </row>
  </sheetData>
  <mergeCells count="1">
    <mergeCell ref="A1:J1"/>
  </mergeCells>
  <phoneticPr fontId="2" type="noConversion"/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T-12</vt:lpstr>
      <vt:lpstr>RR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Alan Daub</dc:creator>
  <cp:lastModifiedBy>Wale Lawal</cp:lastModifiedBy>
  <dcterms:created xsi:type="dcterms:W3CDTF">2024-10-06T21:50:20Z</dcterms:created>
  <dcterms:modified xsi:type="dcterms:W3CDTF">2026-05-17T14:01:23Z</dcterms:modified>
</cp:coreProperties>
</file>